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20610" yWindow="4065" windowWidth="20730" windowHeight="11310"/>
  </bookViews>
  <sheets>
    <sheet name="Záradék" sheetId="9" r:id="rId1"/>
    <sheet name="Összesítő" sheetId="8" r:id="rId2"/>
    <sheet name="Költségvetés" sheetId="7" r:id="rId3"/>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9" i="9" l="1"/>
  <c r="H79" i="7" l="1"/>
  <c r="I79" i="7"/>
  <c r="I77" i="7"/>
  <c r="H77" i="7"/>
  <c r="I64" i="7"/>
  <c r="H64" i="7"/>
  <c r="H17" i="7" l="1"/>
  <c r="I17" i="7"/>
  <c r="I62" i="7"/>
  <c r="H62" i="7"/>
  <c r="I35" i="7"/>
  <c r="H35" i="7"/>
  <c r="I31" i="7"/>
  <c r="H31" i="7"/>
  <c r="I3" i="7"/>
  <c r="I5" i="7" s="1"/>
  <c r="C2" i="8" s="1"/>
  <c r="H3" i="7"/>
  <c r="H5" i="7" s="1"/>
  <c r="B2" i="8" s="1"/>
  <c r="I93" i="7"/>
  <c r="I95" i="7" s="1"/>
  <c r="C10" i="8" s="1"/>
  <c r="H93" i="7"/>
  <c r="H95" i="7" s="1"/>
  <c r="B10" i="8" s="1"/>
  <c r="I50" i="7"/>
  <c r="I25" i="7"/>
  <c r="H25" i="7"/>
  <c r="H37" i="7"/>
  <c r="I37" i="7"/>
  <c r="I15" i="7"/>
  <c r="H15" i="7"/>
  <c r="H86" i="7"/>
  <c r="I84" i="7"/>
  <c r="H84" i="7"/>
  <c r="I88" i="7"/>
  <c r="H88" i="7"/>
  <c r="I86" i="7"/>
  <c r="I75" i="7"/>
  <c r="H75" i="7"/>
  <c r="I73" i="7"/>
  <c r="H73" i="7"/>
  <c r="I69" i="7"/>
  <c r="H69" i="7"/>
  <c r="I71" i="7"/>
  <c r="H71" i="7"/>
  <c r="I60" i="7"/>
  <c r="H60" i="7"/>
  <c r="I55" i="7"/>
  <c r="H55" i="7"/>
  <c r="H50" i="7"/>
  <c r="I45" i="7"/>
  <c r="H45" i="7"/>
  <c r="I39" i="7"/>
  <c r="H39" i="7"/>
  <c r="I27" i="7"/>
  <c r="H27" i="7"/>
  <c r="I23" i="7"/>
  <c r="H23" i="7"/>
  <c r="I29" i="7"/>
  <c r="H29" i="7"/>
  <c r="I41" i="7"/>
  <c r="H41" i="7"/>
  <c r="I43" i="7"/>
  <c r="H43" i="7"/>
  <c r="I33" i="7"/>
  <c r="H33" i="7"/>
  <c r="I19" i="7"/>
  <c r="H19" i="7"/>
  <c r="I21" i="7"/>
  <c r="H21" i="7"/>
  <c r="I8" i="7"/>
  <c r="H8" i="7"/>
  <c r="I10" i="7"/>
  <c r="H10" i="7"/>
  <c r="H52" i="7" l="1"/>
  <c r="B5" i="8" s="1"/>
  <c r="I52" i="7"/>
  <c r="C5" i="8" s="1"/>
  <c r="H47" i="7"/>
  <c r="B4" i="8" s="1"/>
  <c r="I47" i="7"/>
  <c r="C4" i="8" s="1"/>
  <c r="H66" i="7"/>
  <c r="B7" i="8" s="1"/>
  <c r="I66" i="7"/>
  <c r="C7" i="8" s="1"/>
  <c r="H57" i="7"/>
  <c r="B6" i="8" s="1"/>
  <c r="I57" i="7"/>
  <c r="C6" i="8" s="1"/>
  <c r="H90" i="7"/>
  <c r="B9" i="8" s="1"/>
  <c r="I90" i="7"/>
  <c r="C9" i="8" s="1"/>
  <c r="H12" i="7"/>
  <c r="B3" i="8" s="1"/>
  <c r="I12" i="7"/>
  <c r="C3" i="8" s="1"/>
  <c r="I81" i="7"/>
  <c r="C8" i="8" s="1"/>
  <c r="H81" i="7"/>
  <c r="B8" i="8" s="1"/>
  <c r="C11" i="8" l="1"/>
  <c r="D26" i="9"/>
  <c r="D27" i="9" s="1"/>
  <c r="B11" i="8"/>
  <c r="C26" i="9"/>
  <c r="C27" i="9" s="1"/>
  <c r="C28" i="9" l="1"/>
  <c r="C31" i="9" s="1"/>
  <c r="C32" i="9" s="1"/>
  <c r="C33" i="9" s="1"/>
</calcChain>
</file>

<file path=xl/sharedStrings.xml><?xml version="1.0" encoding="utf-8"?>
<sst xmlns="http://schemas.openxmlformats.org/spreadsheetml/2006/main" count="174" uniqueCount="128">
  <si>
    <t>Munkanem megnevezése</t>
  </si>
  <si>
    <t>Anyag összege</t>
  </si>
  <si>
    <t>Díj összege</t>
  </si>
  <si>
    <t>Ssz.</t>
  </si>
  <si>
    <t>Tételszám</t>
  </si>
  <si>
    <t>Tétel szövege</t>
  </si>
  <si>
    <t>Menny.</t>
  </si>
  <si>
    <t>Egység</t>
  </si>
  <si>
    <t>Anyag egységár</t>
  </si>
  <si>
    <t>Díj egységre</t>
  </si>
  <si>
    <t>Anyag összesen</t>
  </si>
  <si>
    <t>Díj összesen</t>
  </si>
  <si>
    <t>klt</t>
  </si>
  <si>
    <t>db</t>
  </si>
  <si>
    <t>Munkanem összesen:</t>
  </si>
  <si>
    <t>Költségtérítések</t>
  </si>
  <si>
    <t>21-004-5.1.1.1</t>
  </si>
  <si>
    <t>m2</t>
  </si>
  <si>
    <t>m3</t>
  </si>
  <si>
    <t>21-007-2.1.2-0990001</t>
  </si>
  <si>
    <t>21-008-2.1.3</t>
  </si>
  <si>
    <t>21-011-1.2.1</t>
  </si>
  <si>
    <t>Fejtett föld felrakása szállítóeszközre, géppel, talajosztály I-IV.</t>
  </si>
  <si>
    <t>21-011-11.7</t>
  </si>
  <si>
    <t>Aszfalt törmelék elszállítása, lerakása, lerakóhelyi díjjal,</t>
  </si>
  <si>
    <t>21-003-2.1.3</t>
  </si>
  <si>
    <t>Közmű feltárása kézi erővel, a közművek 2-2 méteres megközelítési körzetében és keresztezéseknél a szakfelügyelet jelenlétében talajosztály: IV.</t>
  </si>
  <si>
    <t>21-004-4.2.2-0120701</t>
  </si>
  <si>
    <t>21-008-2.1.2</t>
  </si>
  <si>
    <t>21-011-11.6</t>
  </si>
  <si>
    <t>Kitermelt talaj elszállítása, lerakása, lerakóhelyi díjjal,</t>
  </si>
  <si>
    <t>Irtás, föld- és sziklamunka</t>
  </si>
  <si>
    <t>m</t>
  </si>
  <si>
    <t>Közműcsatorna-építés</t>
  </si>
  <si>
    <t>61-003-2.1-0710010</t>
  </si>
  <si>
    <t>Útburkolatalap és makadámburkolat készítése</t>
  </si>
  <si>
    <t>Kőburkolat készítése</t>
  </si>
  <si>
    <t>63-001-2.2</t>
  </si>
  <si>
    <t>Bitumenes alap és makadámburkolat készítése</t>
  </si>
  <si>
    <t>Út- és vasúti pályatartozékok készítése</t>
  </si>
  <si>
    <t>Összesen:</t>
  </si>
  <si>
    <t xml:space="preserve">                                       </t>
  </si>
  <si>
    <t xml:space="preserve"> KSH besorolás:.....................   </t>
  </si>
  <si>
    <t xml:space="preserve"> Teljesítés:20.. év...........hó...nap </t>
  </si>
  <si>
    <t xml:space="preserve">                                                                              </t>
  </si>
  <si>
    <t>Költségvetés főösszesítő</t>
  </si>
  <si>
    <t>Megnevezés</t>
  </si>
  <si>
    <t>Anyagköltség</t>
  </si>
  <si>
    <t>Díjköltség</t>
  </si>
  <si>
    <t>1. Építmény közvetlen költségei</t>
  </si>
  <si>
    <t>1.1 Közvetlen önköltség összesen</t>
  </si>
  <si>
    <t>3.  A munka ára</t>
  </si>
  <si>
    <t>Aláírás</t>
  </si>
  <si>
    <t>61-001-2.2/M</t>
  </si>
  <si>
    <t>19-010-1.11.1.1/M</t>
  </si>
  <si>
    <t>19-010-1.1.3/M</t>
  </si>
  <si>
    <t xml:space="preserve"> 68. Út- és vasúti pályatartozékok készítése</t>
  </si>
  <si>
    <t xml:space="preserve"> 19. Költségtérítések</t>
  </si>
  <si>
    <t>21. Irtás, föld és sziklamunka</t>
  </si>
  <si>
    <t>53. Közműcsatorna-építés</t>
  </si>
  <si>
    <t>61. Útburkolatalap és makadámburkolat készítése</t>
  </si>
  <si>
    <t>62. Kőburkolat készítése</t>
  </si>
  <si>
    <t>63. Bitumenes alap és makadámburkolat készítése</t>
  </si>
  <si>
    <t>Általános teendők tervezési és előkészítési szakaszban, felvonulás előkészítése, épületek építés előtti műszaki állapot felvétele, dokumentálása</t>
  </si>
  <si>
    <t>21-008-2.2.3/M</t>
  </si>
  <si>
    <t>21-011-12</t>
  </si>
  <si>
    <t>Munkahelyi depóniából bontott törmelék szállító eszközre rakása, géppel, kiegészítő kézi munkával, önálló munka esetén elszámolva (aszfalt és beton törmelék)</t>
  </si>
  <si>
    <t>68-004-2.1/M</t>
  </si>
  <si>
    <t>21-004-5.1.1.1/M</t>
  </si>
  <si>
    <t>62-002-2.3-0617749</t>
  </si>
  <si>
    <t xml:space="preserve">Sűllyesztett szegély vagy futósor készítése, alapárok kiemeléssel, beton alapgerendával, hézagolással 40 cm hosszú előregyártott beton szegélyelemekből, 40x20x15 cm szürke, </t>
  </si>
  <si>
    <t>63-103-1.31.1.5-0750214</t>
  </si>
  <si>
    <t>Általános teendők megvalósulás szakaszában, a csatolt közmű nyilatkozatok alapján a szükséges szakfelügyeletek megrendelése.</t>
  </si>
  <si>
    <t>Ideiglenes forgalomtechnikai, építés alatti forgalomtechnikai jelzések, korlátok kihelyezése saját készletből</t>
  </si>
  <si>
    <t>53-010-3/M</t>
  </si>
  <si>
    <t>Meglévő csatorna akna fedlapok szintbe helyezése, szintbeállító gyűrű és tartozékai beépítésével</t>
  </si>
  <si>
    <t>91-003-0631101</t>
  </si>
  <si>
    <t>10 m2</t>
  </si>
  <si>
    <t>91. Kert- és parképítési munka</t>
  </si>
  <si>
    <t>Kert- és parképítési munka</t>
  </si>
  <si>
    <t>12. Felvonulási létesítmények</t>
  </si>
  <si>
    <t>12-006-3.1/M</t>
  </si>
  <si>
    <t>Megmaradó fák védőkalodázása, staflivázra csavarozott OSB lap</t>
  </si>
  <si>
    <t>Felvonulási létesítmények</t>
  </si>
  <si>
    <t>Adószám:11899299-2-42</t>
  </si>
  <si>
    <t>Cégnév:Console-bau Kft.</t>
  </si>
  <si>
    <t>Székhely: 1163 Bp. Fehérsas utca 19/a</t>
  </si>
  <si>
    <t xml:space="preserve">Cím : 1163 Bp. Havashalom utca 43                            </t>
  </si>
  <si>
    <t xml:space="preserve"> Készítette: Pappné Juhász Ildikó  </t>
  </si>
  <si>
    <t xml:space="preserve">Név :  Budapest Főváros XVI. ker. Önkormányzat                          </t>
  </si>
  <si>
    <t>21-008-2.2.7</t>
  </si>
  <si>
    <t>62-003-71.1-0617132</t>
  </si>
  <si>
    <t>63-103-1.21.1.6-0750113</t>
  </si>
  <si>
    <t>Aszfalt burkolat átvágása 15 cm vastagságban a csatlakozásoknál</t>
  </si>
  <si>
    <t>21-004-3.1</t>
  </si>
  <si>
    <t>Humusz terítés 10 cm vastagságig, gépi erővel, kiegészítő kézi munkával, (árok)</t>
  </si>
  <si>
    <t>Földkitermelés bevágásban vagy anyagnyerő helyen és töltés- vagy depóniakészítés tömörítés nélkül, gépi erővel, 18%-os terephajlásig, I-IV. oszt. talajban, szállítás nélkül,</t>
  </si>
  <si>
    <t>Tükörkészítés tömörítés nélkül, nagy felületen gépi erővel, kiegészítő kézi munkával talajosztály: I-IV. (útpálya - padka)</t>
  </si>
  <si>
    <t>Földtükör tömörítés bármely tömörítési osztályban gépi erővel, nagy felületen, tömörségi fok: 90% (útpálya - padka)</t>
  </si>
  <si>
    <t>Fagyvédő réteg készítése vonalas létesítményeknél, 3,00 m szélesség felett, M56 útépítési zúzottkő 20 cm vastagságban (útpálya - padka)</t>
  </si>
  <si>
    <t>Tömörítés bármely tömörítési osztályban gépi erővel, nagy felületen, fagyvédő réteg tömörítése tömörségi fok: 95% (útpálya - padka)</t>
  </si>
  <si>
    <t xml:space="preserve">Beton törmelék elszállítása, lerakása, lerakóhelyi díjjal, </t>
  </si>
  <si>
    <t>Telepen kevert hidraulikus vagy vegyes kötőanyagú stabilizált réteg készítése, 2,00 m-nél nagyobb szélességben, 15 cm vtg. CKt-2 vagy CTt-2 jelű keverékből CKt-T2 jelű, cement kötőanyagú homokos kavics, Gy-R40 (70/100) bitumenemulzió (új név: C 40 B1), (útpálya - padka - kapubehajtók)</t>
  </si>
  <si>
    <t>Zúzalékos aszfaltszőnyegek, aszfaltbetonok és öntött aszfaltok bontása, kötőréteggel együtt, géppel, hidraulikus bontófejjel (útpálya - kapubehajtók)</t>
  </si>
  <si>
    <t>Egyéb közutak bitumenes burkolatának készítése, hengerelt aszfalt kötőréteg készítése (AC),  az alapréteg szennyezettségének előzetes eltávolításával, bitumenemulziós permetezéssel, 4,50 méter szélességig, AC 11 kötő aszfaltkeverékből, 40 mm vastagságban terítve, kötőréteg AC 22 kötő (F) 35/50, AC 22 kötő  (F) 50/70 típusú bitumennel, F igénybevételi kat. útszakaszok kötőrétege, homokkal, zúzott kővel</t>
  </si>
  <si>
    <t>Egyéb közutak bitumenes burkolatának készítése, hengerelt aszfalt kopóréteg készítése (AC), az alatta lévő réteg felületének előzetes letakarításával és bitumenes permetezéssel, 4,50 méter szélességig, AC 11 kopó aszfaltkeverékből, 40 mm vastagságban, terítve Kopóréteg AC11(F) kopó 50/70 típusú bitumennel, F igénybevételi kategóriájú útszakaszok kopórétege, zúzalékkal</t>
  </si>
  <si>
    <t>Gyepesítés, előkészített talajon magvetéssel, kézzel szórva, vízszintes területen, trágyázás nélkül KITE PÁZSIT fűmagkeverék, 40-50 dkg/10 m2 (árok)</t>
  </si>
  <si>
    <t>útépítés terve</t>
  </si>
  <si>
    <t>Tükörkészítés tömörítés nélkül, kis felületen gépi erővel, kiegészítő kézi munkával talajosztály: I-IV. (kapubehajtók)</t>
  </si>
  <si>
    <t>Tömörítés bármely tömörítési osztályban gépi erővel, kis felületen tükör, tömörségi fok: 90% (kapubehajtók)</t>
  </si>
  <si>
    <t>Fagyvédő réteg készítése vonalas létesítményeknél, 3,00 m szélesség alatt, M22 útépítési zúzottkő 15 cm vastagságban (kapubehajtók)</t>
  </si>
  <si>
    <t>Tömörítés bármely tömörítési osztályban gépi erővel, kis felületen, fagyvédő réteg tömörítése tömörségi fok: 95% (kapubehajtók)</t>
  </si>
  <si>
    <t xml:space="preserve"> Tervszám: 2019/33-T</t>
  </si>
  <si>
    <t xml:space="preserve"> Kelt: 2019. 12. hó </t>
  </si>
  <si>
    <t>A munka leírása: Bp. XVI. Pejkó utca (Erdős u. - Mókus u.)</t>
  </si>
  <si>
    <t>Térburkolat készítése rendszerkövekből, 8 cm-es vastagsággal, 10x10x8; 20x20x8; 30x20x8; 40x20x8; 30x30x8; 40x40x8 cm-es méretekben, SEMMELROCK Citytop rendszerkő, vörös (küszöb)</t>
  </si>
  <si>
    <t>Térburkolat készítése rendszerkövekből, 8 cm-es vastagsággal, 10x10x8; 20x20x8; 30x20x8; 40x20x8; 30x30x8; 40x40x8 cm-es méretekben, SEMMELROCK Citytop rendszerkő, szürke (padka)</t>
  </si>
  <si>
    <t>Egyéb közutak bitumenes burkolatának készítése, hengerelt aszfalt kopóréteg készítése (AC), az alatta lévő réteg felületének előzetes letakarításával és bitumenes permetezéssel, 4,50 méter szélességig, AC 8 kopó aszfaltkeverékből, 40 mm vastagságban, terítve Kopóréteg AC 8 kopó 50/70 típusú bitumennel, zúzalékkal</t>
  </si>
  <si>
    <t>K</t>
  </si>
  <si>
    <t>Járda javítása öntött aszfalttal 4 cm vtg-ban</t>
  </si>
  <si>
    <t>68-000-</t>
  </si>
  <si>
    <t>Közúti jelző- és útbaigazító táblák fémanyagúoszlopainak bontása betonalappal,földmunkával, I-IV. osztályú talajban, elszállítással</t>
  </si>
  <si>
    <t>68-000</t>
  </si>
  <si>
    <t>Közúti jelző- és útbaigazító táblák leszerelése, útvonaltípust, elsőbbséget szabályozó, utasítást adó, tilalmi, tilalmat, veszélyt, tájékoztatást adó jelzőtáblák és útbaigazítást adó táblák, 2-2 bilincskészlettel (zsákutca tábla) elszállítással</t>
  </si>
  <si>
    <t>Összesen</t>
  </si>
  <si>
    <t>Tartalékkeret 5  %</t>
  </si>
  <si>
    <t xml:space="preserve"> ÁFA vetítési alap</t>
  </si>
  <si>
    <t xml:space="preserve"> 2. Áfa</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</si>
</sst>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38"/>
      <scheme val="minor"/>
    </font>
    <font>
      <sz val="10"/>
      <color theme="1"/>
      <name val="Times New Roman CE"/>
      <charset val="238"/>
    </font>
    <font>
      <b/>
      <sz val="10"/>
      <color theme="1"/>
      <name val="Times New Roman CE"/>
      <charset val="238"/>
    </font>
    <font>
      <sz val="12"/>
      <color theme="1"/>
      <name val="Times New Roman"/>
      <family val="1"/>
      <charset val="238"/>
    </font>
    <font>
      <b/>
      <sz val="12"/>
      <color theme="1"/>
      <name val="Times New Roman"/>
      <family val="1"/>
      <charset val="238"/>
    </font>
    <font>
      <b/>
      <sz val="12"/>
      <color theme="1"/>
      <name val="Times New Roman CE"/>
      <charset val="238"/>
    </font>
    <font>
      <sz val="12"/>
      <color theme="1"/>
      <name val="Times New Roman CE"/>
      <charset val="238"/>
    </font>
    <font>
      <sz val="10"/>
      <color theme="1"/>
      <name val="Times New Roman"/>
      <family val="1"/>
      <charset val="238"/>
    </font>
    <font>
      <sz val="10"/>
      <name val="Times New Roman CE"/>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82">
    <xf numFmtId="0" fontId="0" fillId="0" borderId="0" xfId="0"/>
    <xf numFmtId="0" fontId="1" fillId="0" borderId="0" xfId="0" applyFont="1" applyAlignment="1">
      <alignment vertical="top" wrapText="1"/>
    </xf>
    <xf numFmtId="0" fontId="2" fillId="0" borderId="1" xfId="0" applyFont="1" applyBorder="1" applyAlignment="1">
      <alignmen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2" fillId="0" borderId="1" xfId="0" applyFont="1" applyBorder="1" applyAlignment="1">
      <alignment horizontal="left" vertical="top" wrapText="1"/>
    </xf>
    <xf numFmtId="0" fontId="1" fillId="0" borderId="0" xfId="0" applyFont="1" applyAlignment="1">
      <alignment horizontal="left" vertical="top" wrapText="1"/>
    </xf>
    <xf numFmtId="0" fontId="2" fillId="0" borderId="0" xfId="0" applyFont="1" applyBorder="1" applyAlignment="1">
      <alignment vertical="top" wrapText="1"/>
    </xf>
    <xf numFmtId="0" fontId="3" fillId="0" borderId="0" xfId="0" applyFont="1" applyAlignment="1">
      <alignment vertical="top"/>
    </xf>
    <xf numFmtId="0" fontId="3" fillId="0" borderId="0" xfId="0" applyFont="1" applyAlignment="1">
      <alignmen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0" fontId="4" fillId="0" borderId="0" xfId="0" applyFont="1" applyAlignment="1">
      <alignment vertical="top"/>
    </xf>
    <xf numFmtId="0" fontId="3" fillId="0" borderId="0" xfId="0" applyFont="1" applyAlignment="1">
      <alignment vertical="top"/>
    </xf>
    <xf numFmtId="0" fontId="3" fillId="0" borderId="2" xfId="0" applyFont="1" applyBorder="1" applyAlignment="1">
      <alignment vertical="top"/>
    </xf>
    <xf numFmtId="10" fontId="3" fillId="0" borderId="2" xfId="0" applyNumberFormat="1" applyFont="1" applyBorder="1" applyAlignment="1">
      <alignment vertical="top"/>
    </xf>
    <xf numFmtId="0" fontId="3" fillId="0" borderId="0" xfId="0" applyFont="1" applyAlignment="1">
      <alignment horizontal="left" vertical="top"/>
    </xf>
    <xf numFmtId="0" fontId="3" fillId="0" borderId="2" xfId="0" applyFont="1" applyBorder="1" applyAlignment="1">
      <alignment horizontal="right" vertical="top"/>
    </xf>
    <xf numFmtId="0" fontId="2" fillId="0" borderId="3" xfId="0" applyFont="1" applyBorder="1" applyAlignment="1">
      <alignment horizontal="left" vertical="top" wrapText="1"/>
    </xf>
    <xf numFmtId="0" fontId="1" fillId="0" borderId="1" xfId="0" applyFont="1" applyBorder="1" applyAlignment="1">
      <alignment horizontal="right" vertical="top" wrapText="1"/>
    </xf>
    <xf numFmtId="0" fontId="1" fillId="0" borderId="1" xfId="0" applyFont="1" applyBorder="1" applyAlignment="1">
      <alignment vertical="top" wrapText="1"/>
    </xf>
    <xf numFmtId="0" fontId="1" fillId="0" borderId="2" xfId="0" applyFont="1" applyBorder="1" applyAlignment="1">
      <alignment horizontal="right" vertical="top" wrapText="1"/>
    </xf>
    <xf numFmtId="0" fontId="1" fillId="0" borderId="2" xfId="0" applyFont="1" applyBorder="1" applyAlignment="1">
      <alignment vertical="top" wrapText="1"/>
    </xf>
    <xf numFmtId="0" fontId="2" fillId="0" borderId="3" xfId="0" applyFont="1" applyBorder="1" applyAlignment="1">
      <alignment vertical="top" wrapText="1"/>
    </xf>
    <xf numFmtId="0" fontId="2" fillId="0" borderId="3" xfId="0" applyFont="1" applyBorder="1" applyAlignment="1">
      <alignment horizontal="right" vertical="top" wrapText="1"/>
    </xf>
    <xf numFmtId="0" fontId="2" fillId="0" borderId="2" xfId="0" applyFont="1" applyBorder="1" applyAlignment="1">
      <alignment horizontal="left" vertical="top" wrapText="1"/>
    </xf>
    <xf numFmtId="3" fontId="3" fillId="0" borderId="2" xfId="0" applyNumberFormat="1" applyFont="1" applyBorder="1" applyAlignment="1">
      <alignment vertical="top"/>
    </xf>
    <xf numFmtId="0" fontId="1" fillId="0" borderId="1" xfId="0" applyFont="1" applyBorder="1" applyAlignment="1">
      <alignment horizontal="left" vertical="top" wrapText="1"/>
    </xf>
    <xf numFmtId="0" fontId="1" fillId="0" borderId="0" xfId="0" applyNumberFormat="1" applyFont="1" applyAlignment="1">
      <alignment vertical="top" wrapText="1"/>
    </xf>
    <xf numFmtId="0" fontId="1" fillId="0" borderId="0" xfId="0" applyFont="1" applyBorder="1" applyAlignment="1">
      <alignment horizontal="right" vertical="top" wrapText="1"/>
    </xf>
    <xf numFmtId="0" fontId="1" fillId="0" borderId="0" xfId="0" applyFont="1" applyBorder="1" applyAlignment="1">
      <alignment vertical="top" wrapText="1"/>
    </xf>
    <xf numFmtId="0" fontId="6" fillId="0" borderId="0" xfId="0" applyFont="1" applyBorder="1" applyAlignment="1">
      <alignment horizontal="left" vertical="top" wrapText="1"/>
    </xf>
    <xf numFmtId="0" fontId="1" fillId="0" borderId="0" xfId="0" applyFont="1" applyBorder="1" applyAlignment="1">
      <alignment horizontal="left" vertical="top" wrapText="1"/>
    </xf>
    <xf numFmtId="0" fontId="2" fillId="0" borderId="0" xfId="0" applyFont="1" applyBorder="1" applyAlignment="1">
      <alignment horizontal="left" vertical="top" wrapText="1"/>
    </xf>
    <xf numFmtId="0" fontId="2" fillId="0" borderId="0" xfId="0" applyFont="1" applyBorder="1" applyAlignment="1">
      <alignment horizontal="right" vertical="top" wrapText="1"/>
    </xf>
    <xf numFmtId="0" fontId="1" fillId="0" borderId="0" xfId="0" applyFont="1" applyAlignment="1">
      <alignment vertical="top" wrapText="1"/>
    </xf>
    <xf numFmtId="0" fontId="1" fillId="0" borderId="0" xfId="0" applyFont="1" applyAlignment="1">
      <alignment horizontal="right" vertical="top" wrapText="1"/>
    </xf>
    <xf numFmtId="0" fontId="1" fillId="0" borderId="0" xfId="0" applyFont="1" applyBorder="1" applyAlignment="1">
      <alignment horizontal="right" vertical="top" wrapText="1"/>
    </xf>
    <xf numFmtId="0" fontId="1" fillId="0" borderId="0" xfId="0" applyFont="1" applyBorder="1" applyAlignment="1">
      <alignment vertical="top" wrapText="1"/>
    </xf>
    <xf numFmtId="0" fontId="1" fillId="0" borderId="0" xfId="0" applyFont="1" applyAlignment="1">
      <alignment vertical="top" wrapText="1"/>
    </xf>
    <xf numFmtId="0" fontId="1" fillId="0" borderId="0" xfId="0" applyFont="1" applyAlignment="1">
      <alignment vertical="top" wrapText="1"/>
    </xf>
    <xf numFmtId="0" fontId="1" fillId="0" borderId="0" xfId="0" applyFont="1" applyAlignment="1">
      <alignment horizontal="left" vertical="top" wrapText="1"/>
    </xf>
    <xf numFmtId="0" fontId="1" fillId="0" borderId="0" xfId="0" applyFont="1" applyAlignment="1">
      <alignment vertical="top" wrapText="1"/>
    </xf>
    <xf numFmtId="0" fontId="1" fillId="0" borderId="0" xfId="0" applyFont="1" applyAlignment="1">
      <alignment horizontal="right" vertical="top" wrapText="1"/>
    </xf>
    <xf numFmtId="0" fontId="1" fillId="0" borderId="0" xfId="0" applyFont="1" applyAlignment="1">
      <alignment vertical="top" wrapText="1"/>
    </xf>
    <xf numFmtId="0" fontId="1" fillId="0" borderId="0" xfId="0" applyFont="1" applyAlignment="1">
      <alignment horizontal="right" vertical="top" wrapText="1"/>
    </xf>
    <xf numFmtId="0" fontId="1" fillId="0" borderId="0" xfId="0" applyFont="1" applyAlignment="1">
      <alignment vertical="top" wrapText="1"/>
    </xf>
    <xf numFmtId="0" fontId="1" fillId="0" borderId="0" xfId="0" applyFont="1" applyAlignment="1">
      <alignment horizontal="right" vertical="top" wrapText="1"/>
    </xf>
    <xf numFmtId="0" fontId="1" fillId="0" borderId="0" xfId="0" applyFont="1" applyAlignment="1">
      <alignment horizontal="left" vertical="top" wrapText="1"/>
    </xf>
    <xf numFmtId="0" fontId="1" fillId="0" borderId="0" xfId="0" applyNumberFormat="1" applyFont="1" applyAlignment="1">
      <alignment vertical="top" wrapText="1"/>
    </xf>
    <xf numFmtId="0" fontId="1" fillId="0" borderId="0" xfId="0" applyFont="1" applyAlignment="1">
      <alignment horizontal="left" vertical="top" wrapText="1"/>
    </xf>
    <xf numFmtId="0" fontId="1" fillId="0" borderId="0" xfId="0" applyFont="1" applyAlignment="1">
      <alignment vertical="top" wrapText="1"/>
    </xf>
    <xf numFmtId="0" fontId="1" fillId="0" borderId="0" xfId="0" applyFont="1" applyAlignment="1">
      <alignment horizontal="right" vertical="top" wrapText="1"/>
    </xf>
    <xf numFmtId="0" fontId="3" fillId="0" borderId="0" xfId="0" applyFont="1" applyAlignment="1">
      <alignment vertical="top"/>
    </xf>
    <xf numFmtId="0" fontId="8" fillId="0" borderId="0" xfId="0" applyFont="1" applyAlignment="1">
      <alignment horizontal="left" vertical="top" wrapText="1"/>
    </xf>
    <xf numFmtId="0" fontId="8" fillId="0" borderId="0" xfId="0" applyFont="1" applyAlignment="1">
      <alignment vertical="top" wrapText="1"/>
    </xf>
    <xf numFmtId="0" fontId="7" fillId="0" borderId="0" xfId="0" applyFont="1" applyAlignment="1">
      <alignment vertical="top" wrapText="1"/>
    </xf>
    <xf numFmtId="0" fontId="2" fillId="0" borderId="2" xfId="0" applyFont="1" applyBorder="1" applyAlignment="1">
      <alignment horizontal="right" vertical="top" wrapText="1"/>
    </xf>
    <xf numFmtId="0" fontId="2" fillId="0" borderId="2" xfId="0" applyFont="1" applyBorder="1" applyAlignment="1">
      <alignment vertical="top" wrapText="1"/>
    </xf>
    <xf numFmtId="0" fontId="4" fillId="0" borderId="0" xfId="0" applyFont="1" applyBorder="1" applyAlignment="1">
      <alignment vertical="top" wrapText="1"/>
    </xf>
    <xf numFmtId="0" fontId="3" fillId="0" borderId="0" xfId="0" applyFont="1" applyBorder="1" applyAlignment="1">
      <alignment vertical="top" wrapText="1"/>
    </xf>
    <xf numFmtId="0" fontId="3" fillId="0" borderId="0" xfId="0" applyFont="1" applyBorder="1" applyAlignment="1">
      <alignment horizontal="right" vertical="top" wrapText="1"/>
    </xf>
    <xf numFmtId="0" fontId="3" fillId="0" borderId="0" xfId="0" applyFont="1" applyAlignment="1">
      <alignment vertical="top"/>
    </xf>
    <xf numFmtId="0" fontId="1" fillId="0" borderId="0" xfId="0" applyFont="1" applyFill="1" applyAlignment="1">
      <alignment vertical="top" wrapText="1"/>
    </xf>
    <xf numFmtId="0" fontId="3" fillId="0" borderId="0" xfId="0" applyFont="1" applyAlignment="1">
      <alignment vertical="top"/>
    </xf>
    <xf numFmtId="0" fontId="3" fillId="0" borderId="0" xfId="0" applyFont="1" applyAlignment="1">
      <alignment vertical="top"/>
    </xf>
    <xf numFmtId="0" fontId="3" fillId="0" borderId="0" xfId="0" applyFont="1" applyAlignment="1">
      <alignment vertical="top"/>
    </xf>
    <xf numFmtId="3" fontId="3" fillId="0" borderId="3" xfId="0" applyNumberFormat="1" applyFont="1" applyBorder="1" applyAlignment="1">
      <alignment horizontal="center" vertical="top"/>
    </xf>
    <xf numFmtId="0" fontId="3" fillId="0" borderId="0" xfId="0" applyFont="1" applyBorder="1" applyAlignment="1">
      <alignment vertical="top"/>
    </xf>
    <xf numFmtId="16" fontId="3" fillId="0" borderId="0" xfId="0" applyNumberFormat="1" applyFont="1" applyBorder="1" applyAlignment="1">
      <alignment vertical="top"/>
    </xf>
    <xf numFmtId="0" fontId="3" fillId="0" borderId="3" xfId="0" applyFont="1" applyBorder="1" applyAlignment="1">
      <alignment horizontal="center" vertical="top"/>
    </xf>
    <xf numFmtId="0" fontId="4" fillId="0" borderId="0" xfId="0" applyFont="1" applyAlignment="1">
      <alignment vertical="top"/>
    </xf>
    <xf numFmtId="0" fontId="0" fillId="0" borderId="0" xfId="0" applyAlignment="1">
      <alignment vertical="top"/>
    </xf>
    <xf numFmtId="0" fontId="3" fillId="0" borderId="0" xfId="0" applyFont="1" applyAlignment="1">
      <alignment vertical="top"/>
    </xf>
    <xf numFmtId="0" fontId="3" fillId="0" borderId="0" xfId="0" applyFont="1" applyAlignment="1">
      <alignment horizontal="center" vertical="top"/>
    </xf>
    <xf numFmtId="0" fontId="0" fillId="0" borderId="0" xfId="0" applyAlignment="1">
      <alignment horizontal="center" vertical="top"/>
    </xf>
    <xf numFmtId="3" fontId="3" fillId="0" borderId="3" xfId="0" applyNumberFormat="1" applyFont="1" applyBorder="1" applyAlignment="1">
      <alignment horizontal="center" vertical="top"/>
    </xf>
    <xf numFmtId="3" fontId="3" fillId="0" borderId="2" xfId="0" applyNumberFormat="1" applyFont="1" applyBorder="1" applyAlignment="1">
      <alignment horizontal="center" vertical="top"/>
    </xf>
    <xf numFmtId="3" fontId="3" fillId="0" borderId="1" xfId="0" applyNumberFormat="1" applyFont="1" applyBorder="1" applyAlignment="1">
      <alignment horizontal="center" vertical="top"/>
    </xf>
    <xf numFmtId="0" fontId="3" fillId="0" borderId="1" xfId="0" applyFont="1" applyBorder="1" applyAlignment="1">
      <alignment horizontal="center" vertical="top"/>
    </xf>
    <xf numFmtId="0" fontId="5" fillId="0" borderId="2" xfId="0" applyFont="1" applyBorder="1" applyAlignment="1">
      <alignment horizontal="left" vertical="top" wrapText="1"/>
    </xf>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tabSelected="1" topLeftCell="A13" zoomScaleNormal="100" workbookViewId="0">
      <selection activeCell="C33" sqref="C33:D33"/>
    </sheetView>
  </sheetViews>
  <sheetFormatPr defaultRowHeight="15.75" x14ac:dyDescent="0.25"/>
  <cols>
    <col min="1" max="1" width="36.42578125" style="9" customWidth="1"/>
    <col min="2" max="2" width="10.7109375" style="9" customWidth="1"/>
    <col min="3" max="4" width="15.7109375" style="9" customWidth="1"/>
    <col min="5" max="16384" width="9.140625" style="9"/>
  </cols>
  <sheetData>
    <row r="1" spans="1:4" s="13" customFormat="1" x14ac:dyDescent="0.25">
      <c r="A1" s="72" t="s">
        <v>85</v>
      </c>
      <c r="B1" s="73"/>
      <c r="C1" s="73"/>
      <c r="D1" s="73"/>
    </row>
    <row r="2" spans="1:4" x14ac:dyDescent="0.25">
      <c r="A2" s="74" t="s">
        <v>86</v>
      </c>
      <c r="B2" s="73"/>
      <c r="C2" s="73"/>
      <c r="D2" s="73"/>
    </row>
    <row r="3" spans="1:4" s="13" customFormat="1" x14ac:dyDescent="0.25">
      <c r="A3" s="72"/>
      <c r="B3" s="73"/>
      <c r="C3" s="73"/>
      <c r="D3" s="73"/>
    </row>
    <row r="4" spans="1:4" x14ac:dyDescent="0.25">
      <c r="A4" s="74" t="s">
        <v>84</v>
      </c>
      <c r="B4" s="73"/>
      <c r="C4" s="73"/>
      <c r="D4" s="73"/>
    </row>
    <row r="5" spans="1:4" x14ac:dyDescent="0.25">
      <c r="A5" s="74"/>
      <c r="B5" s="73"/>
      <c r="C5" s="73"/>
      <c r="D5" s="73"/>
    </row>
    <row r="6" spans="1:4" x14ac:dyDescent="0.25">
      <c r="A6" s="74"/>
      <c r="B6" s="73"/>
      <c r="C6" s="73"/>
      <c r="D6" s="73"/>
    </row>
    <row r="7" spans="1:4" x14ac:dyDescent="0.25">
      <c r="A7" s="74"/>
      <c r="B7" s="73"/>
      <c r="C7" s="73"/>
      <c r="D7" s="73"/>
    </row>
    <row r="9" spans="1:4" x14ac:dyDescent="0.25">
      <c r="A9" s="63" t="s">
        <v>89</v>
      </c>
      <c r="C9" s="9" t="s">
        <v>41</v>
      </c>
    </row>
    <row r="10" spans="1:4" x14ac:dyDescent="0.25">
      <c r="A10" s="9" t="s">
        <v>41</v>
      </c>
      <c r="C10" s="9" t="s">
        <v>41</v>
      </c>
    </row>
    <row r="11" spans="1:4" x14ac:dyDescent="0.25">
      <c r="A11" s="54" t="s">
        <v>87</v>
      </c>
      <c r="C11" s="65" t="s">
        <v>113</v>
      </c>
    </row>
    <row r="12" spans="1:4" x14ac:dyDescent="0.25">
      <c r="A12" s="9" t="s">
        <v>41</v>
      </c>
      <c r="C12" s="63" t="s">
        <v>112</v>
      </c>
    </row>
    <row r="13" spans="1:4" x14ac:dyDescent="0.25">
      <c r="A13" s="9" t="s">
        <v>41</v>
      </c>
      <c r="C13" s="9" t="s">
        <v>42</v>
      </c>
    </row>
    <row r="14" spans="1:4" x14ac:dyDescent="0.25">
      <c r="A14" s="9" t="s">
        <v>41</v>
      </c>
      <c r="C14" s="9" t="s">
        <v>43</v>
      </c>
    </row>
    <row r="15" spans="1:4" s="14" customFormat="1" x14ac:dyDescent="0.25">
      <c r="C15" s="54" t="s">
        <v>88</v>
      </c>
    </row>
    <row r="16" spans="1:4" s="14" customFormat="1" x14ac:dyDescent="0.25"/>
    <row r="17" spans="1:4" x14ac:dyDescent="0.25">
      <c r="A17" s="63" t="s">
        <v>114</v>
      </c>
    </row>
    <row r="18" spans="1:4" x14ac:dyDescent="0.25">
      <c r="A18" s="63" t="s">
        <v>107</v>
      </c>
    </row>
    <row r="19" spans="1:4" x14ac:dyDescent="0.25">
      <c r="A19" s="54"/>
    </row>
    <row r="20" spans="1:4" x14ac:dyDescent="0.25">
      <c r="A20" s="9" t="s">
        <v>44</v>
      </c>
    </row>
    <row r="22" spans="1:4" x14ac:dyDescent="0.25">
      <c r="A22" s="9" t="s">
        <v>44</v>
      </c>
    </row>
    <row r="24" spans="1:4" x14ac:dyDescent="0.25">
      <c r="A24" s="75" t="s">
        <v>45</v>
      </c>
      <c r="B24" s="76"/>
      <c r="C24" s="76"/>
      <c r="D24" s="76"/>
    </row>
    <row r="25" spans="1:4" x14ac:dyDescent="0.25">
      <c r="A25" s="15" t="s">
        <v>46</v>
      </c>
      <c r="B25" s="15"/>
      <c r="C25" s="18" t="s">
        <v>47</v>
      </c>
      <c r="D25" s="18" t="s">
        <v>48</v>
      </c>
    </row>
    <row r="26" spans="1:4" x14ac:dyDescent="0.25">
      <c r="A26" s="15" t="s">
        <v>49</v>
      </c>
      <c r="B26" s="15"/>
      <c r="C26" s="27">
        <f>ROUND(SUM(Összesítő!B2:B10),0)</f>
        <v>0</v>
      </c>
      <c r="D26" s="27">
        <f>ROUND(SUM(Összesítő!C2:C10),0)</f>
        <v>0</v>
      </c>
    </row>
    <row r="27" spans="1:4" x14ac:dyDescent="0.25">
      <c r="A27" s="15" t="s">
        <v>50</v>
      </c>
      <c r="B27" s="15"/>
      <c r="C27" s="27">
        <f>ROUND(C26,0)</f>
        <v>0</v>
      </c>
      <c r="D27" s="27">
        <f>ROUND(D26,0)</f>
        <v>0</v>
      </c>
    </row>
    <row r="28" spans="1:4" s="66" customFormat="1" x14ac:dyDescent="0.25">
      <c r="A28" s="69" t="s">
        <v>124</v>
      </c>
      <c r="B28" s="69"/>
      <c r="C28" s="79">
        <f>C27+D27</f>
        <v>0</v>
      </c>
      <c r="D28" s="79"/>
    </row>
    <row r="29" spans="1:4" s="67" customFormat="1" x14ac:dyDescent="0.25">
      <c r="A29" s="70" t="s">
        <v>125</v>
      </c>
      <c r="B29" s="69"/>
      <c r="C29" s="79">
        <f>C28*0.05</f>
        <v>0</v>
      </c>
      <c r="D29" s="79"/>
    </row>
    <row r="30" spans="1:4" s="67" customFormat="1" x14ac:dyDescent="0.25">
      <c r="A30" s="69"/>
      <c r="B30" s="69"/>
      <c r="C30" s="68"/>
      <c r="D30" s="68"/>
    </row>
    <row r="31" spans="1:4" x14ac:dyDescent="0.25">
      <c r="A31" s="9" t="s">
        <v>126</v>
      </c>
      <c r="C31" s="77">
        <f>SUM(C28:C29)</f>
        <v>0</v>
      </c>
      <c r="D31" s="77"/>
    </row>
    <row r="32" spans="1:4" x14ac:dyDescent="0.25">
      <c r="A32" s="15" t="s">
        <v>127</v>
      </c>
      <c r="B32" s="16">
        <v>0.27</v>
      </c>
      <c r="C32" s="78">
        <f>C31*0.27</f>
        <v>0</v>
      </c>
      <c r="D32" s="78"/>
    </row>
    <row r="33" spans="1:4" x14ac:dyDescent="0.25">
      <c r="A33" s="15" t="s">
        <v>51</v>
      </c>
      <c r="B33" s="15"/>
      <c r="C33" s="79">
        <f>C31+C32</f>
        <v>0</v>
      </c>
      <c r="D33" s="80"/>
    </row>
    <row r="39" spans="1:4" x14ac:dyDescent="0.25">
      <c r="A39" s="17"/>
      <c r="C39" s="71" t="s">
        <v>52</v>
      </c>
      <c r="D39" s="71"/>
    </row>
    <row r="40" spans="1:4" x14ac:dyDescent="0.25">
      <c r="A40" s="17"/>
    </row>
    <row r="41" spans="1:4" x14ac:dyDescent="0.25">
      <c r="A41" s="17"/>
    </row>
  </sheetData>
  <mergeCells count="14">
    <mergeCell ref="C39:D39"/>
    <mergeCell ref="A1:D1"/>
    <mergeCell ref="A2:D2"/>
    <mergeCell ref="A3:D3"/>
    <mergeCell ref="A4:D4"/>
    <mergeCell ref="A5:D5"/>
    <mergeCell ref="A6:D6"/>
    <mergeCell ref="A7:D7"/>
    <mergeCell ref="A24:D24"/>
    <mergeCell ref="C31:D31"/>
    <mergeCell ref="C32:D32"/>
    <mergeCell ref="C33:D33"/>
    <mergeCell ref="C28:D28"/>
    <mergeCell ref="C29:D29"/>
  </mergeCells>
  <pageMargins left="1" right="1" top="1" bottom="1" header="0.41666666666666669" footer="0.41666666666666669"/>
  <pageSetup paperSize="9" scale="90"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zoomScaleNormal="100" workbookViewId="0">
      <selection activeCell="A9" sqref="A9:XFD9"/>
    </sheetView>
  </sheetViews>
  <sheetFormatPr defaultRowHeight="15.75" x14ac:dyDescent="0.25"/>
  <cols>
    <col min="1" max="1" width="36.42578125" style="10" customWidth="1"/>
    <col min="2" max="3" width="20.7109375" style="10" customWidth="1"/>
    <col min="4" max="16384" width="9.140625" style="10"/>
  </cols>
  <sheetData>
    <row r="1" spans="1:3" s="11" customFormat="1" x14ac:dyDescent="0.25">
      <c r="A1" s="11" t="s">
        <v>0</v>
      </c>
      <c r="B1" s="12" t="s">
        <v>1</v>
      </c>
      <c r="C1" s="12" t="s">
        <v>2</v>
      </c>
    </row>
    <row r="2" spans="1:3" s="60" customFormat="1" x14ac:dyDescent="0.25">
      <c r="A2" s="61" t="s">
        <v>83</v>
      </c>
      <c r="B2" s="62">
        <f>+Költségvetés!H5</f>
        <v>0</v>
      </c>
      <c r="C2" s="62">
        <f>+Költségvetés!I5</f>
        <v>0</v>
      </c>
    </row>
    <row r="3" spans="1:3" x14ac:dyDescent="0.25">
      <c r="A3" s="10" t="s">
        <v>15</v>
      </c>
      <c r="B3" s="10">
        <f>+Költségvetés!H12</f>
        <v>0</v>
      </c>
      <c r="C3" s="10">
        <f>+Költségvetés!I12</f>
        <v>0</v>
      </c>
    </row>
    <row r="4" spans="1:3" x14ac:dyDescent="0.25">
      <c r="A4" s="10" t="s">
        <v>31</v>
      </c>
      <c r="B4" s="10">
        <f>+Költségvetés!H47</f>
        <v>0</v>
      </c>
      <c r="C4" s="10">
        <f>+Költségvetés!I47</f>
        <v>0</v>
      </c>
    </row>
    <row r="5" spans="1:3" x14ac:dyDescent="0.25">
      <c r="A5" s="10" t="s">
        <v>33</v>
      </c>
      <c r="B5" s="10">
        <f>+Költségvetés!H52</f>
        <v>0</v>
      </c>
      <c r="C5" s="10">
        <f>+Költségvetés!I52</f>
        <v>0</v>
      </c>
    </row>
    <row r="6" spans="1:3" ht="31.5" x14ac:dyDescent="0.25">
      <c r="A6" s="10" t="s">
        <v>35</v>
      </c>
      <c r="B6" s="10">
        <f>+Költségvetés!H57</f>
        <v>0</v>
      </c>
      <c r="C6" s="10">
        <f>+Költségvetés!I57</f>
        <v>0</v>
      </c>
    </row>
    <row r="7" spans="1:3" x14ac:dyDescent="0.25">
      <c r="A7" s="10" t="s">
        <v>36</v>
      </c>
      <c r="B7" s="10">
        <f>+Költségvetés!H66</f>
        <v>0</v>
      </c>
      <c r="C7" s="10">
        <f>+Költségvetés!I66</f>
        <v>0</v>
      </c>
    </row>
    <row r="8" spans="1:3" ht="31.5" x14ac:dyDescent="0.25">
      <c r="A8" s="10" t="s">
        <v>38</v>
      </c>
      <c r="B8" s="10">
        <f>+Költségvetés!H81</f>
        <v>0</v>
      </c>
      <c r="C8" s="10">
        <f>+Költségvetés!I81</f>
        <v>0</v>
      </c>
    </row>
    <row r="9" spans="1:3" x14ac:dyDescent="0.25">
      <c r="A9" s="10" t="s">
        <v>39</v>
      </c>
      <c r="B9" s="10">
        <f>+Költségvetés!H90</f>
        <v>0</v>
      </c>
      <c r="C9" s="10">
        <f>+Költségvetés!I90</f>
        <v>0</v>
      </c>
    </row>
    <row r="10" spans="1:3" x14ac:dyDescent="0.25">
      <c r="A10" s="10" t="s">
        <v>79</v>
      </c>
      <c r="B10" s="10">
        <f>+Költségvetés!H95</f>
        <v>0</v>
      </c>
      <c r="C10" s="10">
        <f>+Költségvetés!I95</f>
        <v>0</v>
      </c>
    </row>
    <row r="11" spans="1:3" s="11" customFormat="1" x14ac:dyDescent="0.25">
      <c r="A11" s="11" t="s">
        <v>40</v>
      </c>
      <c r="B11" s="11">
        <f>ROUND(SUM(B2:B10),0)</f>
        <v>0</v>
      </c>
      <c r="C11" s="11">
        <f>ROUND(SUM(C2:C10), 0)</f>
        <v>0</v>
      </c>
    </row>
  </sheetData>
  <pageMargins left="1" right="1" top="1" bottom="1" header="0.41666666666666669" footer="0.41666666666666669"/>
  <pageSetup paperSize="9" orientation="portrait" useFirstPageNumber="1" r:id="rId1"/>
  <headerFooter>
    <oddHeader>&amp;C&amp;"Times New Roman,bold"&amp;12Munkanem összesítő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zoomScaleNormal="100" workbookViewId="0">
      <selection activeCell="F3" sqref="F3"/>
    </sheetView>
  </sheetViews>
  <sheetFormatPr defaultRowHeight="12.75" x14ac:dyDescent="0.25"/>
  <cols>
    <col min="1" max="1" width="4.28515625" style="7" customWidth="1"/>
    <col min="2" max="2" width="9.28515625" style="1" customWidth="1"/>
    <col min="3" max="3" width="32.7109375" style="1" customWidth="1"/>
    <col min="4" max="4" width="6.7109375" style="5" customWidth="1"/>
    <col min="5" max="5" width="6.7109375" style="1" customWidth="1"/>
    <col min="6" max="7" width="8.28515625" style="5" customWidth="1"/>
    <col min="8" max="9" width="9.7109375" style="5" customWidth="1"/>
    <col min="10" max="10" width="15.7109375" style="1" customWidth="1"/>
    <col min="11" max="16384" width="9.140625" style="1"/>
  </cols>
  <sheetData>
    <row r="1" spans="1:9" s="3" customFormat="1" ht="25.5" x14ac:dyDescent="0.25">
      <c r="A1" s="6" t="s">
        <v>3</v>
      </c>
      <c r="B1" s="2" t="s">
        <v>4</v>
      </c>
      <c r="C1" s="2" t="s">
        <v>5</v>
      </c>
      <c r="D1" s="4" t="s">
        <v>6</v>
      </c>
      <c r="E1" s="2" t="s">
        <v>7</v>
      </c>
      <c r="F1" s="4" t="s">
        <v>8</v>
      </c>
      <c r="G1" s="4" t="s">
        <v>9</v>
      </c>
      <c r="H1" s="4" t="s">
        <v>10</v>
      </c>
      <c r="I1" s="4" t="s">
        <v>11</v>
      </c>
    </row>
    <row r="2" spans="1:9" s="3" customFormat="1" ht="15.75" x14ac:dyDescent="0.25">
      <c r="A2" s="81" t="s">
        <v>80</v>
      </c>
      <c r="B2" s="81"/>
      <c r="C2" s="81"/>
      <c r="D2" s="58"/>
      <c r="E2" s="59"/>
      <c r="F2" s="58"/>
      <c r="G2" s="58"/>
      <c r="H2" s="58"/>
      <c r="I2" s="58"/>
    </row>
    <row r="3" spans="1:9" s="3" customFormat="1" ht="25.5" x14ac:dyDescent="0.25">
      <c r="A3" s="33">
        <v>1</v>
      </c>
      <c r="B3" s="39" t="s">
        <v>81</v>
      </c>
      <c r="C3" s="39" t="s">
        <v>82</v>
      </c>
      <c r="D3" s="38">
        <v>20</v>
      </c>
      <c r="E3" s="39" t="s">
        <v>13</v>
      </c>
      <c r="F3" s="38"/>
      <c r="G3" s="38"/>
      <c r="H3" s="38">
        <f>D3*F3</f>
        <v>0</v>
      </c>
      <c r="I3" s="38">
        <f>D3*G3</f>
        <v>0</v>
      </c>
    </row>
    <row r="4" spans="1:9" s="3" customFormat="1" x14ac:dyDescent="0.25">
      <c r="A4" s="33"/>
      <c r="B4" s="39"/>
      <c r="C4" s="39"/>
      <c r="D4" s="38"/>
      <c r="E4" s="39"/>
      <c r="F4" s="38"/>
      <c r="G4" s="38"/>
      <c r="H4" s="38"/>
      <c r="I4" s="38"/>
    </row>
    <row r="5" spans="1:9" s="3" customFormat="1" x14ac:dyDescent="0.25">
      <c r="A5" s="28"/>
      <c r="B5" s="21"/>
      <c r="C5" s="2" t="s">
        <v>14</v>
      </c>
      <c r="D5" s="20"/>
      <c r="E5" s="21"/>
      <c r="F5" s="20"/>
      <c r="G5" s="20"/>
      <c r="H5" s="4">
        <f>SUM(H3:H4)</f>
        <v>0</v>
      </c>
      <c r="I5" s="4">
        <f>SUM(I3:I4)</f>
        <v>0</v>
      </c>
    </row>
    <row r="6" spans="1:9" s="3" customFormat="1" x14ac:dyDescent="0.25">
      <c r="A6" s="33"/>
      <c r="B6" s="39"/>
      <c r="C6" s="39"/>
      <c r="D6" s="38"/>
      <c r="E6" s="39"/>
      <c r="F6" s="38"/>
      <c r="G6" s="38"/>
      <c r="H6" s="38"/>
      <c r="I6" s="38"/>
    </row>
    <row r="7" spans="1:9" s="3" customFormat="1" ht="15.75" x14ac:dyDescent="0.25">
      <c r="A7" s="81" t="s">
        <v>57</v>
      </c>
      <c r="B7" s="81"/>
      <c r="C7" s="81"/>
      <c r="D7" s="26"/>
      <c r="E7" s="26"/>
      <c r="F7" s="26"/>
      <c r="G7" s="26"/>
      <c r="H7" s="26"/>
      <c r="I7" s="26"/>
    </row>
    <row r="8" spans="1:9" s="3" customFormat="1" ht="51" x14ac:dyDescent="0.25">
      <c r="A8" s="33">
        <v>1</v>
      </c>
      <c r="B8" s="1" t="s">
        <v>55</v>
      </c>
      <c r="C8" s="1" t="s">
        <v>63</v>
      </c>
      <c r="D8" s="5">
        <v>6</v>
      </c>
      <c r="E8" s="1" t="s">
        <v>13</v>
      </c>
      <c r="F8" s="5"/>
      <c r="G8" s="5"/>
      <c r="H8" s="5">
        <f>ROUND(D8*F8, 0)</f>
        <v>0</v>
      </c>
      <c r="I8" s="5">
        <f>ROUND(D8*G8, 0)</f>
        <v>0</v>
      </c>
    </row>
    <row r="9" spans="1:9" s="3" customFormat="1" ht="15.75" x14ac:dyDescent="0.25">
      <c r="A9" s="32"/>
      <c r="B9" s="32"/>
      <c r="C9" s="32"/>
      <c r="D9" s="33"/>
      <c r="E9" s="33"/>
      <c r="F9" s="33"/>
      <c r="G9" s="33"/>
      <c r="H9" s="33"/>
      <c r="I9" s="33"/>
    </row>
    <row r="10" spans="1:9" ht="51" x14ac:dyDescent="0.25">
      <c r="A10" s="7">
        <v>2</v>
      </c>
      <c r="B10" s="1" t="s">
        <v>54</v>
      </c>
      <c r="C10" s="52" t="s">
        <v>72</v>
      </c>
      <c r="D10" s="5">
        <v>1</v>
      </c>
      <c r="E10" s="1" t="s">
        <v>12</v>
      </c>
      <c r="H10" s="5">
        <f>ROUND(D10*F10, 0)</f>
        <v>0</v>
      </c>
      <c r="I10" s="5">
        <f>ROUND(D10*G10, 0)</f>
        <v>0</v>
      </c>
    </row>
    <row r="11" spans="1:9" s="52" customFormat="1" x14ac:dyDescent="0.25">
      <c r="A11" s="51"/>
      <c r="D11" s="53"/>
      <c r="F11" s="53"/>
      <c r="G11" s="53"/>
      <c r="H11" s="53"/>
      <c r="I11" s="53"/>
    </row>
    <row r="12" spans="1:9" s="8" customFormat="1" x14ac:dyDescent="0.25">
      <c r="A12" s="6"/>
      <c r="B12" s="2"/>
      <c r="C12" s="2" t="s">
        <v>14</v>
      </c>
      <c r="D12" s="4"/>
      <c r="E12" s="2"/>
      <c r="F12" s="4"/>
      <c r="G12" s="4"/>
      <c r="H12" s="4">
        <f>ROUND(SUM(H8:H11),0)</f>
        <v>0</v>
      </c>
      <c r="I12" s="4">
        <f>ROUND(SUM(I8:I11),0)</f>
        <v>0</v>
      </c>
    </row>
    <row r="13" spans="1:9" s="8" customFormat="1" x14ac:dyDescent="0.25">
      <c r="A13" s="19"/>
      <c r="B13" s="24"/>
      <c r="C13" s="24"/>
      <c r="D13" s="25"/>
      <c r="E13" s="24"/>
      <c r="F13" s="25"/>
      <c r="G13" s="25"/>
      <c r="H13" s="25"/>
      <c r="I13" s="25"/>
    </row>
    <row r="14" spans="1:9" ht="15.75" x14ac:dyDescent="0.25">
      <c r="A14" s="81" t="s">
        <v>58</v>
      </c>
      <c r="B14" s="81"/>
      <c r="C14" s="81"/>
      <c r="D14" s="22"/>
      <c r="E14" s="23"/>
      <c r="F14" s="22"/>
      <c r="G14" s="22"/>
      <c r="H14" s="22"/>
      <c r="I14" s="22"/>
    </row>
    <row r="15" spans="1:9" ht="51" x14ac:dyDescent="0.25">
      <c r="A15" s="33">
        <v>1</v>
      </c>
      <c r="B15" s="1" t="s">
        <v>25</v>
      </c>
      <c r="C15" s="1" t="s">
        <v>26</v>
      </c>
      <c r="D15" s="5">
        <v>10</v>
      </c>
      <c r="E15" s="1" t="s">
        <v>18</v>
      </c>
      <c r="H15" s="5">
        <f>ROUND(D15*F15, 0)</f>
        <v>0</v>
      </c>
      <c r="I15" s="5">
        <f>ROUND(D15*G15, 0)</f>
        <v>0</v>
      </c>
    </row>
    <row r="16" spans="1:9" s="52" customFormat="1" x14ac:dyDescent="0.25">
      <c r="A16" s="33"/>
      <c r="D16" s="53"/>
      <c r="F16" s="53"/>
      <c r="G16" s="53"/>
      <c r="H16" s="53"/>
      <c r="I16" s="53"/>
    </row>
    <row r="17" spans="1:9" s="52" customFormat="1" ht="25.5" x14ac:dyDescent="0.25">
      <c r="A17" s="33">
        <v>2</v>
      </c>
      <c r="B17" s="64" t="s">
        <v>94</v>
      </c>
      <c r="C17" s="52" t="s">
        <v>95</v>
      </c>
      <c r="D17" s="53">
        <v>120</v>
      </c>
      <c r="E17" s="52" t="s">
        <v>17</v>
      </c>
      <c r="F17" s="53"/>
      <c r="G17" s="53"/>
      <c r="H17" s="53">
        <f t="shared" ref="H17" si="0">ROUND(D17*F17, 0)</f>
        <v>0</v>
      </c>
      <c r="I17" s="53">
        <f t="shared" ref="I17" si="1">ROUND(D17*G17, 0)</f>
        <v>0</v>
      </c>
    </row>
    <row r="18" spans="1:9" x14ac:dyDescent="0.25">
      <c r="A18" s="33"/>
    </row>
    <row r="19" spans="1:9" ht="63.75" x14ac:dyDescent="0.25">
      <c r="A19" s="33">
        <v>3</v>
      </c>
      <c r="B19" s="64" t="s">
        <v>19</v>
      </c>
      <c r="C19" s="1" t="s">
        <v>96</v>
      </c>
      <c r="D19" s="5">
        <v>330</v>
      </c>
      <c r="E19" s="1" t="s">
        <v>18</v>
      </c>
      <c r="H19" s="5">
        <f>ROUND(D19*F19, 0)</f>
        <v>0</v>
      </c>
      <c r="I19" s="5">
        <f>ROUND(D19*G19, 0)</f>
        <v>0</v>
      </c>
    </row>
    <row r="20" spans="1:9" x14ac:dyDescent="0.25">
      <c r="A20" s="33"/>
      <c r="B20" s="33"/>
      <c r="C20" s="33"/>
      <c r="D20" s="30"/>
      <c r="E20" s="31"/>
      <c r="F20" s="30"/>
      <c r="G20" s="30"/>
      <c r="H20" s="30"/>
      <c r="I20" s="30"/>
    </row>
    <row r="21" spans="1:9" ht="51" x14ac:dyDescent="0.25">
      <c r="A21" s="7">
        <v>4</v>
      </c>
      <c r="B21" s="1" t="s">
        <v>16</v>
      </c>
      <c r="C21" s="52" t="s">
        <v>97</v>
      </c>
      <c r="D21" s="5">
        <v>683</v>
      </c>
      <c r="E21" s="1" t="s">
        <v>17</v>
      </c>
      <c r="H21" s="5">
        <f>ROUND(D21*F21, 0)</f>
        <v>0</v>
      </c>
      <c r="I21" s="5">
        <f>ROUND(D21*G21, 0)</f>
        <v>0</v>
      </c>
    </row>
    <row r="23" spans="1:9" ht="38.25" x14ac:dyDescent="0.25">
      <c r="A23" s="7">
        <v>5</v>
      </c>
      <c r="B23" s="1" t="s">
        <v>28</v>
      </c>
      <c r="C23" s="52" t="s">
        <v>98</v>
      </c>
      <c r="D23" s="5">
        <v>171</v>
      </c>
      <c r="E23" s="1" t="s">
        <v>18</v>
      </c>
      <c r="H23" s="5">
        <f>ROUND(D23*F23, 0)</f>
        <v>0</v>
      </c>
      <c r="I23" s="5">
        <f>ROUND(D23*G23, 0)</f>
        <v>0</v>
      </c>
    </row>
    <row r="25" spans="1:9" ht="51" x14ac:dyDescent="0.25">
      <c r="A25" s="7">
        <v>6</v>
      </c>
      <c r="B25" s="1" t="s">
        <v>68</v>
      </c>
      <c r="C25" s="52" t="s">
        <v>108</v>
      </c>
      <c r="D25" s="5">
        <v>32</v>
      </c>
      <c r="E25" s="1" t="s">
        <v>17</v>
      </c>
      <c r="H25" s="5">
        <f>ROUND(D25*F25, 0)</f>
        <v>0</v>
      </c>
      <c r="I25" s="5">
        <f>ROUND(D25*G25, 0)</f>
        <v>0</v>
      </c>
    </row>
    <row r="27" spans="1:9" ht="38.25" x14ac:dyDescent="0.25">
      <c r="A27" s="7">
        <v>7</v>
      </c>
      <c r="B27" s="1" t="s">
        <v>64</v>
      </c>
      <c r="C27" s="52" t="s">
        <v>109</v>
      </c>
      <c r="D27" s="5">
        <v>8</v>
      </c>
      <c r="E27" s="1" t="s">
        <v>18</v>
      </c>
      <c r="H27" s="5">
        <f>ROUND(D27*F27, 0)</f>
        <v>0</v>
      </c>
      <c r="I27" s="5">
        <f>ROUND(D27*G27, 0)</f>
        <v>0</v>
      </c>
    </row>
    <row r="29" spans="1:9" ht="51" x14ac:dyDescent="0.25">
      <c r="A29" s="7">
        <v>8</v>
      </c>
      <c r="B29" s="1" t="s">
        <v>27</v>
      </c>
      <c r="C29" s="52" t="s">
        <v>99</v>
      </c>
      <c r="D29" s="5">
        <v>137</v>
      </c>
      <c r="E29" s="1" t="s">
        <v>18</v>
      </c>
      <c r="H29" s="5">
        <f>ROUND(D29*F29, 0)</f>
        <v>0</v>
      </c>
      <c r="I29" s="5">
        <f>ROUND(D29*G29, 0)</f>
        <v>0</v>
      </c>
    </row>
    <row r="30" spans="1:9" s="52" customFormat="1" x14ac:dyDescent="0.25">
      <c r="A30" s="51"/>
      <c r="D30" s="53"/>
      <c r="F30" s="53"/>
      <c r="G30" s="53"/>
      <c r="H30" s="53"/>
      <c r="I30" s="53"/>
    </row>
    <row r="31" spans="1:9" s="52" customFormat="1" ht="51" x14ac:dyDescent="0.25">
      <c r="A31" s="51">
        <v>9</v>
      </c>
      <c r="B31" s="52" t="s">
        <v>27</v>
      </c>
      <c r="C31" s="52" t="s">
        <v>110</v>
      </c>
      <c r="D31" s="53">
        <v>7</v>
      </c>
      <c r="E31" s="52" t="s">
        <v>18</v>
      </c>
      <c r="F31" s="53"/>
      <c r="G31" s="53"/>
      <c r="H31" s="53">
        <f>ROUND(D31*F31, 0)</f>
        <v>0</v>
      </c>
      <c r="I31" s="53">
        <f>ROUND(D31*G31, 0)</f>
        <v>0</v>
      </c>
    </row>
    <row r="33" spans="1:9" ht="51" x14ac:dyDescent="0.25">
      <c r="A33" s="7">
        <v>10</v>
      </c>
      <c r="B33" s="1" t="s">
        <v>20</v>
      </c>
      <c r="C33" s="52" t="s">
        <v>100</v>
      </c>
      <c r="D33" s="5">
        <v>137</v>
      </c>
      <c r="E33" s="1" t="s">
        <v>18</v>
      </c>
      <c r="H33" s="5">
        <f>ROUND(D33*F33, 0)</f>
        <v>0</v>
      </c>
      <c r="I33" s="5">
        <f>ROUND(D33*G33, 0)</f>
        <v>0</v>
      </c>
    </row>
    <row r="34" spans="1:9" s="52" customFormat="1" x14ac:dyDescent="0.25">
      <c r="A34" s="51"/>
      <c r="D34" s="53"/>
      <c r="F34" s="53"/>
      <c r="G34" s="53"/>
      <c r="H34" s="53"/>
      <c r="I34" s="53"/>
    </row>
    <row r="35" spans="1:9" s="52" customFormat="1" ht="51" x14ac:dyDescent="0.25">
      <c r="A35" s="51">
        <v>11</v>
      </c>
      <c r="B35" s="52" t="s">
        <v>90</v>
      </c>
      <c r="C35" s="52" t="s">
        <v>111</v>
      </c>
      <c r="D35" s="53">
        <v>7</v>
      </c>
      <c r="E35" s="52" t="s">
        <v>18</v>
      </c>
      <c r="F35" s="53"/>
      <c r="G35" s="53"/>
      <c r="H35" s="53">
        <f>ROUND(D35*F35, 0)</f>
        <v>0</v>
      </c>
      <c r="I35" s="53">
        <f>ROUND(D35*G35, 0)</f>
        <v>0</v>
      </c>
    </row>
    <row r="37" spans="1:9" ht="54.75" customHeight="1" x14ac:dyDescent="0.25">
      <c r="A37" s="7">
        <v>12</v>
      </c>
      <c r="B37" s="1" t="s">
        <v>65</v>
      </c>
      <c r="C37" s="1" t="s">
        <v>66</v>
      </c>
      <c r="D37" s="1">
        <v>15</v>
      </c>
      <c r="E37" s="1" t="s">
        <v>18</v>
      </c>
      <c r="F37" s="1"/>
      <c r="G37" s="1"/>
      <c r="H37" s="5">
        <f t="shared" ref="H37" si="2">ROUND(D37*F37, 0)</f>
        <v>0</v>
      </c>
      <c r="I37" s="5">
        <f t="shared" ref="I37" si="3">ROUND(D37*G37, 0)</f>
        <v>0</v>
      </c>
    </row>
    <row r="38" spans="1:9" s="52" customFormat="1" x14ac:dyDescent="0.25">
      <c r="A38" s="51"/>
      <c r="H38" s="53"/>
      <c r="I38" s="53"/>
    </row>
    <row r="39" spans="1:9" ht="25.5" x14ac:dyDescent="0.25">
      <c r="A39" s="7">
        <v>13</v>
      </c>
      <c r="B39" s="1" t="s">
        <v>29</v>
      </c>
      <c r="C39" s="52" t="s">
        <v>101</v>
      </c>
      <c r="D39" s="5">
        <v>9</v>
      </c>
      <c r="E39" s="1" t="s">
        <v>18</v>
      </c>
      <c r="H39" s="5">
        <f>ROUND(D39*F39, 0)</f>
        <v>0</v>
      </c>
      <c r="I39" s="5">
        <f>ROUND(D39*G39, 0)</f>
        <v>0</v>
      </c>
    </row>
    <row r="41" spans="1:9" ht="25.5" x14ac:dyDescent="0.25">
      <c r="A41" s="7">
        <v>14</v>
      </c>
      <c r="B41" s="1" t="s">
        <v>23</v>
      </c>
      <c r="C41" s="1" t="s">
        <v>24</v>
      </c>
      <c r="D41" s="5">
        <v>6</v>
      </c>
      <c r="E41" s="1" t="s">
        <v>18</v>
      </c>
      <c r="H41" s="5">
        <f>ROUND(D41*F41, 0)</f>
        <v>0</v>
      </c>
      <c r="I41" s="5">
        <f>ROUND(D41*G41, 0)</f>
        <v>0</v>
      </c>
    </row>
    <row r="43" spans="1:9" ht="25.5" x14ac:dyDescent="0.25">
      <c r="A43" s="7">
        <v>15</v>
      </c>
      <c r="B43" s="64" t="s">
        <v>21</v>
      </c>
      <c r="C43" s="1" t="s">
        <v>22</v>
      </c>
      <c r="D43" s="5">
        <v>413</v>
      </c>
      <c r="E43" s="1" t="s">
        <v>18</v>
      </c>
      <c r="H43" s="5">
        <f>ROUND(D43*F43, 0)</f>
        <v>0</v>
      </c>
      <c r="I43" s="5">
        <f>ROUND(D43*G43, 0)</f>
        <v>0</v>
      </c>
    </row>
    <row r="45" spans="1:9" ht="25.5" x14ac:dyDescent="0.25">
      <c r="A45" s="7">
        <v>16</v>
      </c>
      <c r="B45" s="64" t="s">
        <v>23</v>
      </c>
      <c r="C45" s="1" t="s">
        <v>30</v>
      </c>
      <c r="D45" s="5">
        <v>413</v>
      </c>
      <c r="E45" s="1" t="s">
        <v>18</v>
      </c>
      <c r="H45" s="5">
        <f>ROUND(D45*F45, 0)</f>
        <v>0</v>
      </c>
      <c r="I45" s="5">
        <f>ROUND(D45*G45, 0)</f>
        <v>0</v>
      </c>
    </row>
    <row r="47" spans="1:9" x14ac:dyDescent="0.25">
      <c r="A47" s="6"/>
      <c r="B47" s="2"/>
      <c r="C47" s="2" t="s">
        <v>14</v>
      </c>
      <c r="D47" s="4"/>
      <c r="E47" s="2"/>
      <c r="F47" s="4"/>
      <c r="G47" s="4"/>
      <c r="H47" s="4">
        <f>ROUND(SUM(H15:H46),0)</f>
        <v>0</v>
      </c>
      <c r="I47" s="4">
        <f>ROUND(SUM(I15:I46),0)</f>
        <v>0</v>
      </c>
    </row>
    <row r="49" spans="1:9" ht="15.75" x14ac:dyDescent="0.25">
      <c r="A49" s="81" t="s">
        <v>59</v>
      </c>
      <c r="B49" s="81"/>
      <c r="C49" s="81"/>
      <c r="D49" s="22"/>
      <c r="E49" s="23"/>
      <c r="F49" s="22"/>
      <c r="G49" s="22"/>
      <c r="H49" s="22"/>
      <c r="I49" s="22"/>
    </row>
    <row r="50" spans="1:9" ht="38.25" x14ac:dyDescent="0.25">
      <c r="A50" s="55">
        <v>1</v>
      </c>
      <c r="B50" s="56" t="s">
        <v>74</v>
      </c>
      <c r="C50" s="1" t="s">
        <v>75</v>
      </c>
      <c r="D50" s="5">
        <v>4</v>
      </c>
      <c r="E50" s="1" t="s">
        <v>13</v>
      </c>
      <c r="H50" s="5">
        <f>ROUND(D50*F50, 0)</f>
        <v>0</v>
      </c>
      <c r="I50" s="5">
        <f>ROUND(D50*G50, 0)</f>
        <v>0</v>
      </c>
    </row>
    <row r="51" spans="1:9" s="52" customFormat="1" x14ac:dyDescent="0.25">
      <c r="A51" s="55"/>
      <c r="B51" s="56"/>
      <c r="D51" s="53"/>
      <c r="F51" s="53"/>
      <c r="G51" s="53"/>
      <c r="H51" s="53"/>
      <c r="I51" s="53"/>
    </row>
    <row r="52" spans="1:9" x14ac:dyDescent="0.25">
      <c r="A52" s="6"/>
      <c r="B52" s="2"/>
      <c r="C52" s="2" t="s">
        <v>14</v>
      </c>
      <c r="D52" s="4"/>
      <c r="E52" s="2"/>
      <c r="F52" s="4"/>
      <c r="G52" s="4"/>
      <c r="H52" s="4">
        <f>ROUND(SUM(H50:H51),0)</f>
        <v>0</v>
      </c>
      <c r="I52" s="4">
        <f>ROUND(SUM(I50:I51),0)</f>
        <v>0</v>
      </c>
    </row>
    <row r="54" spans="1:9" ht="15.75" x14ac:dyDescent="0.25">
      <c r="A54" s="81" t="s">
        <v>60</v>
      </c>
      <c r="B54" s="81"/>
      <c r="C54" s="81"/>
      <c r="D54" s="22"/>
      <c r="E54" s="23"/>
      <c r="F54" s="22"/>
      <c r="G54" s="22"/>
      <c r="H54" s="22"/>
      <c r="I54" s="22"/>
    </row>
    <row r="55" spans="1:9" ht="107.25" customHeight="1" x14ac:dyDescent="0.25">
      <c r="A55" s="7">
        <v>1</v>
      </c>
      <c r="B55" s="1" t="s">
        <v>34</v>
      </c>
      <c r="C55" s="52" t="s">
        <v>102</v>
      </c>
      <c r="D55" s="5">
        <v>108</v>
      </c>
      <c r="E55" s="1" t="s">
        <v>18</v>
      </c>
      <c r="H55" s="5">
        <f>ROUND(D55*F55, 0)</f>
        <v>0</v>
      </c>
      <c r="I55" s="5">
        <f>ROUND(D55*G55, 0)</f>
        <v>0</v>
      </c>
    </row>
    <row r="56" spans="1:9" s="52" customFormat="1" x14ac:dyDescent="0.25">
      <c r="A56" s="51"/>
      <c r="D56" s="53"/>
      <c r="F56" s="53"/>
      <c r="G56" s="53"/>
      <c r="H56" s="53"/>
      <c r="I56" s="53"/>
    </row>
    <row r="57" spans="1:9" x14ac:dyDescent="0.25">
      <c r="A57" s="6"/>
      <c r="B57" s="2"/>
      <c r="C57" s="2" t="s">
        <v>14</v>
      </c>
      <c r="D57" s="4"/>
      <c r="E57" s="2"/>
      <c r="F57" s="4"/>
      <c r="G57" s="4"/>
      <c r="H57" s="4">
        <f>ROUND(SUM(H55:H56),0)</f>
        <v>0</v>
      </c>
      <c r="I57" s="4">
        <f>ROUND(SUM(I55:I56),0)</f>
        <v>0</v>
      </c>
    </row>
    <row r="59" spans="1:9" ht="15.75" x14ac:dyDescent="0.25">
      <c r="A59" s="81" t="s">
        <v>61</v>
      </c>
      <c r="B59" s="81"/>
      <c r="C59" s="81"/>
      <c r="D59" s="22"/>
      <c r="E59" s="23"/>
      <c r="F59" s="22"/>
      <c r="G59" s="22"/>
      <c r="H59" s="22"/>
      <c r="I59" s="22"/>
    </row>
    <row r="60" spans="1:9" ht="63.75" x14ac:dyDescent="0.25">
      <c r="A60" s="7">
        <v>1</v>
      </c>
      <c r="B60" s="36" t="s">
        <v>69</v>
      </c>
      <c r="C60" s="40" t="s">
        <v>70</v>
      </c>
      <c r="D60" s="37">
        <v>570</v>
      </c>
      <c r="E60" s="36" t="s">
        <v>32</v>
      </c>
      <c r="F60" s="37"/>
      <c r="G60" s="37"/>
      <c r="H60" s="5">
        <f>ROUND(D60*F60, 0)</f>
        <v>0</v>
      </c>
      <c r="I60" s="5">
        <f>ROUND(D60*G60, 0)</f>
        <v>0</v>
      </c>
    </row>
    <row r="61" spans="1:9" s="52" customFormat="1" x14ac:dyDescent="0.25">
      <c r="A61" s="51"/>
      <c r="D61" s="53"/>
      <c r="F61" s="53"/>
      <c r="G61" s="53"/>
      <c r="H61" s="53"/>
      <c r="I61" s="53"/>
    </row>
    <row r="62" spans="1:9" s="41" customFormat="1" ht="63.75" x14ac:dyDescent="0.25">
      <c r="A62" s="42">
        <v>2</v>
      </c>
      <c r="B62" s="57" t="s">
        <v>91</v>
      </c>
      <c r="C62" s="52" t="s">
        <v>115</v>
      </c>
      <c r="D62" s="53">
        <v>42</v>
      </c>
      <c r="E62" s="52" t="s">
        <v>17</v>
      </c>
      <c r="F62" s="53"/>
      <c r="G62" s="53"/>
      <c r="H62" s="53">
        <f t="shared" ref="H62" si="4">ROUND(D62*F62, 0)</f>
        <v>0</v>
      </c>
      <c r="I62" s="53">
        <f t="shared" ref="I62" si="5">ROUND(D62*G62, 0)</f>
        <v>0</v>
      </c>
    </row>
    <row r="63" spans="1:9" s="52" customFormat="1" x14ac:dyDescent="0.25">
      <c r="A63" s="51"/>
      <c r="B63" s="57"/>
      <c r="D63" s="53"/>
      <c r="F63" s="53"/>
      <c r="G63" s="53"/>
      <c r="H63" s="53"/>
      <c r="I63" s="53"/>
    </row>
    <row r="64" spans="1:9" s="52" customFormat="1" ht="63.75" x14ac:dyDescent="0.25">
      <c r="A64" s="51">
        <v>3</v>
      </c>
      <c r="B64" s="57" t="s">
        <v>91</v>
      </c>
      <c r="C64" s="52" t="s">
        <v>116</v>
      </c>
      <c r="D64" s="53">
        <v>77</v>
      </c>
      <c r="E64" s="52" t="s">
        <v>17</v>
      </c>
      <c r="F64" s="53"/>
      <c r="G64" s="53"/>
      <c r="H64" s="53">
        <f t="shared" ref="H64" si="6">ROUND(D64*F64, 0)</f>
        <v>0</v>
      </c>
      <c r="I64" s="53">
        <f t="shared" ref="I64" si="7">ROUND(D64*G64, 0)</f>
        <v>0</v>
      </c>
    </row>
    <row r="65" spans="1:9" s="52" customFormat="1" x14ac:dyDescent="0.25">
      <c r="A65" s="51"/>
      <c r="B65" s="57"/>
      <c r="D65" s="53"/>
      <c r="F65" s="53"/>
      <c r="G65" s="53"/>
      <c r="H65" s="53"/>
      <c r="I65" s="53"/>
    </row>
    <row r="66" spans="1:9" x14ac:dyDescent="0.25">
      <c r="A66" s="6"/>
      <c r="B66" s="2"/>
      <c r="C66" s="2" t="s">
        <v>14</v>
      </c>
      <c r="D66" s="4"/>
      <c r="E66" s="2"/>
      <c r="F66" s="4"/>
      <c r="G66" s="4"/>
      <c r="H66" s="4">
        <f>ROUND(SUM(H60:H65),0)</f>
        <v>0</v>
      </c>
      <c r="I66" s="4">
        <f>ROUND(SUM(I60:I65),0)</f>
        <v>0</v>
      </c>
    </row>
    <row r="67" spans="1:9" x14ac:dyDescent="0.25">
      <c r="A67" s="34"/>
      <c r="B67" s="8"/>
      <c r="C67" s="8"/>
      <c r="D67" s="35"/>
      <c r="E67" s="8"/>
      <c r="F67" s="35"/>
      <c r="G67" s="35"/>
      <c r="H67" s="35"/>
      <c r="I67" s="35"/>
    </row>
    <row r="68" spans="1:9" ht="15.75" x14ac:dyDescent="0.25">
      <c r="A68" s="81" t="s">
        <v>62</v>
      </c>
      <c r="B68" s="81"/>
      <c r="C68" s="81"/>
      <c r="D68" s="81"/>
      <c r="E68" s="23"/>
      <c r="F68" s="22"/>
      <c r="G68" s="22"/>
      <c r="H68" s="22"/>
      <c r="I68" s="22"/>
    </row>
    <row r="69" spans="1:9" ht="25.5" x14ac:dyDescent="0.25">
      <c r="A69" s="33">
        <v>1</v>
      </c>
      <c r="B69" s="1" t="s">
        <v>53</v>
      </c>
      <c r="C69" s="52" t="s">
        <v>93</v>
      </c>
      <c r="D69" s="5">
        <v>10</v>
      </c>
      <c r="E69" s="1" t="s">
        <v>32</v>
      </c>
      <c r="H69" s="5">
        <f>ROUND(D69*F69, 0)</f>
        <v>0</v>
      </c>
      <c r="I69" s="5">
        <f>ROUND(D69*G69, 0)</f>
        <v>0</v>
      </c>
    </row>
    <row r="70" spans="1:9" ht="15.75" x14ac:dyDescent="0.25">
      <c r="A70" s="32"/>
      <c r="B70" s="32"/>
      <c r="C70" s="32"/>
      <c r="D70" s="32"/>
      <c r="E70" s="31"/>
      <c r="F70" s="30"/>
      <c r="G70" s="30"/>
      <c r="H70" s="30"/>
      <c r="I70" s="30"/>
    </row>
    <row r="71" spans="1:9" ht="63.75" x14ac:dyDescent="0.25">
      <c r="A71" s="7">
        <v>2</v>
      </c>
      <c r="B71" s="1" t="s">
        <v>37</v>
      </c>
      <c r="C71" s="52" t="s">
        <v>103</v>
      </c>
      <c r="D71" s="5">
        <v>15</v>
      </c>
      <c r="E71" s="1" t="s">
        <v>18</v>
      </c>
      <c r="H71" s="5">
        <f>ROUND(D71*F71, 0)</f>
        <v>0</v>
      </c>
      <c r="I71" s="5">
        <f>ROUND(D71*G71, 0)</f>
        <v>0</v>
      </c>
    </row>
    <row r="72" spans="1:9" s="52" customFormat="1" x14ac:dyDescent="0.25">
      <c r="A72" s="51"/>
      <c r="D72" s="53"/>
      <c r="F72" s="53"/>
      <c r="G72" s="53"/>
      <c r="H72" s="53"/>
      <c r="I72" s="53"/>
    </row>
    <row r="73" spans="1:9" ht="153" x14ac:dyDescent="0.25">
      <c r="A73" s="7">
        <v>3</v>
      </c>
      <c r="B73" s="52" t="s">
        <v>92</v>
      </c>
      <c r="C73" s="50" t="s">
        <v>104</v>
      </c>
      <c r="D73" s="44">
        <v>20</v>
      </c>
      <c r="E73" s="43" t="s">
        <v>18</v>
      </c>
      <c r="F73" s="44"/>
      <c r="G73" s="44"/>
      <c r="H73" s="5">
        <f>ROUND(D73*F73, 0)</f>
        <v>0</v>
      </c>
      <c r="I73" s="5">
        <f>ROUND(D73*G73, 0)</f>
        <v>0</v>
      </c>
    </row>
    <row r="75" spans="1:9" ht="140.25" x14ac:dyDescent="0.25">
      <c r="A75" s="7">
        <v>4</v>
      </c>
      <c r="B75" s="45" t="s">
        <v>71</v>
      </c>
      <c r="C75" s="50" t="s">
        <v>105</v>
      </c>
      <c r="D75" s="46">
        <v>20</v>
      </c>
      <c r="E75" s="45" t="s">
        <v>18</v>
      </c>
      <c r="F75" s="46"/>
      <c r="G75" s="46"/>
      <c r="H75" s="5">
        <f>ROUND(D75*F75, 0)</f>
        <v>0</v>
      </c>
      <c r="I75" s="5">
        <f>ROUND(D75*G75, 0)</f>
        <v>0</v>
      </c>
    </row>
    <row r="76" spans="1:9" s="52" customFormat="1" x14ac:dyDescent="0.25">
      <c r="A76" s="51"/>
      <c r="C76" s="50"/>
      <c r="D76" s="53"/>
      <c r="F76" s="53"/>
      <c r="G76" s="53"/>
      <c r="H76" s="53"/>
      <c r="I76" s="53"/>
    </row>
    <row r="77" spans="1:9" s="52" customFormat="1" ht="114.75" x14ac:dyDescent="0.25">
      <c r="A77" s="51">
        <v>5</v>
      </c>
      <c r="B77" s="52" t="s">
        <v>71</v>
      </c>
      <c r="C77" s="50" t="s">
        <v>117</v>
      </c>
      <c r="D77" s="53">
        <v>2</v>
      </c>
      <c r="E77" s="52" t="s">
        <v>18</v>
      </c>
      <c r="F77" s="53"/>
      <c r="G77" s="53"/>
      <c r="H77" s="53">
        <f>ROUND(D77*F77, 0)</f>
        <v>0</v>
      </c>
      <c r="I77" s="53">
        <f>ROUND(D77*G77, 0)</f>
        <v>0</v>
      </c>
    </row>
    <row r="78" spans="1:9" s="52" customFormat="1" x14ac:dyDescent="0.25">
      <c r="A78" s="51"/>
      <c r="C78" s="50"/>
      <c r="D78" s="53"/>
      <c r="F78" s="53"/>
      <c r="G78" s="53"/>
      <c r="H78" s="53"/>
      <c r="I78" s="53"/>
    </row>
    <row r="79" spans="1:9" s="52" customFormat="1" ht="25.5" x14ac:dyDescent="0.25">
      <c r="A79" s="51">
        <v>6</v>
      </c>
      <c r="B79" s="52" t="s">
        <v>118</v>
      </c>
      <c r="C79" s="50" t="s">
        <v>119</v>
      </c>
      <c r="D79" s="53">
        <v>25</v>
      </c>
      <c r="E79" s="52" t="s">
        <v>17</v>
      </c>
      <c r="F79" s="53"/>
      <c r="G79" s="53"/>
      <c r="H79" s="53">
        <f t="shared" ref="H79" si="8">ROUND(D79*F79, 0)</f>
        <v>0</v>
      </c>
      <c r="I79" s="53">
        <f t="shared" ref="I79" si="9">ROUND(D79*G79, 0)</f>
        <v>0</v>
      </c>
    </row>
    <row r="80" spans="1:9" s="52" customFormat="1" x14ac:dyDescent="0.25">
      <c r="A80" s="51"/>
      <c r="C80" s="50"/>
      <c r="D80" s="53"/>
      <c r="F80" s="53"/>
      <c r="G80" s="53"/>
      <c r="H80" s="53"/>
      <c r="I80" s="53"/>
    </row>
    <row r="81" spans="1:9" x14ac:dyDescent="0.25">
      <c r="A81" s="6"/>
      <c r="B81" s="2"/>
      <c r="C81" s="2" t="s">
        <v>14</v>
      </c>
      <c r="D81" s="4"/>
      <c r="E81" s="2"/>
      <c r="F81" s="4"/>
      <c r="G81" s="4"/>
      <c r="H81" s="4">
        <f>ROUND(SUM(H69:H80),0)</f>
        <v>0</v>
      </c>
      <c r="I81" s="4">
        <f>ROUND(SUM(I69:I80),0)</f>
        <v>0</v>
      </c>
    </row>
    <row r="82" spans="1:9" x14ac:dyDescent="0.25">
      <c r="A82" s="34"/>
      <c r="B82" s="8"/>
      <c r="C82" s="8"/>
      <c r="D82" s="35"/>
      <c r="E82" s="8"/>
      <c r="F82" s="35"/>
      <c r="G82" s="35"/>
      <c r="H82" s="35"/>
      <c r="I82" s="35"/>
    </row>
    <row r="83" spans="1:9" ht="15.75" x14ac:dyDescent="0.25">
      <c r="A83" s="81" t="s">
        <v>56</v>
      </c>
      <c r="B83" s="81"/>
      <c r="C83" s="81"/>
      <c r="D83" s="22"/>
      <c r="E83" s="23"/>
      <c r="F83" s="22"/>
      <c r="G83" s="22"/>
      <c r="H83" s="22"/>
      <c r="I83" s="22"/>
    </row>
    <row r="84" spans="1:9" ht="38.25" x14ac:dyDescent="0.25">
      <c r="A84" s="33">
        <v>1</v>
      </c>
      <c r="B84" s="1" t="s">
        <v>67</v>
      </c>
      <c r="C84" s="52" t="s">
        <v>73</v>
      </c>
      <c r="D84" s="5">
        <v>1</v>
      </c>
      <c r="E84" s="1" t="s">
        <v>12</v>
      </c>
      <c r="H84" s="5">
        <f>ROUND(D84*F84, 0)</f>
        <v>0</v>
      </c>
      <c r="I84" s="5">
        <f>ROUND(D84*G84, 0)</f>
        <v>0</v>
      </c>
    </row>
    <row r="85" spans="1:9" x14ac:dyDescent="0.25">
      <c r="A85" s="33"/>
      <c r="B85" s="33"/>
      <c r="C85" s="33"/>
      <c r="D85" s="30"/>
      <c r="E85" s="31"/>
      <c r="F85" s="30"/>
      <c r="G85" s="30"/>
      <c r="H85" s="30"/>
      <c r="I85" s="30"/>
    </row>
    <row r="86" spans="1:9" ht="51" x14ac:dyDescent="0.25">
      <c r="A86" s="7">
        <v>2</v>
      </c>
      <c r="B86" s="1" t="s">
        <v>120</v>
      </c>
      <c r="C86" s="1" t="s">
        <v>121</v>
      </c>
      <c r="D86" s="5">
        <v>2</v>
      </c>
      <c r="E86" s="1" t="s">
        <v>13</v>
      </c>
      <c r="H86" s="5">
        <f>ROUND(D86*F86, 0)</f>
        <v>0</v>
      </c>
      <c r="I86" s="5">
        <f>ROUND(D86*G86, 0)</f>
        <v>0</v>
      </c>
    </row>
    <row r="87" spans="1:9" s="47" customFormat="1" x14ac:dyDescent="0.25">
      <c r="A87" s="49"/>
      <c r="D87" s="48"/>
      <c r="F87" s="48"/>
      <c r="G87" s="48"/>
      <c r="H87" s="53"/>
      <c r="I87" s="53"/>
    </row>
    <row r="88" spans="1:9" ht="89.25" x14ac:dyDescent="0.25">
      <c r="A88" s="7">
        <v>3</v>
      </c>
      <c r="B88" s="1" t="s">
        <v>122</v>
      </c>
      <c r="C88" s="29" t="s">
        <v>123</v>
      </c>
      <c r="D88" s="5">
        <v>2</v>
      </c>
      <c r="E88" s="1" t="s">
        <v>13</v>
      </c>
      <c r="H88" s="5">
        <f>ROUND(D88*F88, 0)</f>
        <v>0</v>
      </c>
      <c r="I88" s="5">
        <f>ROUND(D88*G88, 0)</f>
        <v>0</v>
      </c>
    </row>
    <row r="90" spans="1:9" x14ac:dyDescent="0.25">
      <c r="A90" s="6"/>
      <c r="B90" s="2"/>
      <c r="C90" s="2" t="s">
        <v>14</v>
      </c>
      <c r="D90" s="4"/>
      <c r="E90" s="2"/>
      <c r="F90" s="4"/>
      <c r="G90" s="4"/>
      <c r="H90" s="4">
        <f>ROUND(SUM(H84:H89),0)</f>
        <v>0</v>
      </c>
      <c r="I90" s="4">
        <f>ROUND(SUM(I84:I89),0)</f>
        <v>0</v>
      </c>
    </row>
    <row r="92" spans="1:9" ht="15.75" x14ac:dyDescent="0.25">
      <c r="A92" s="81" t="s">
        <v>78</v>
      </c>
      <c r="B92" s="81"/>
      <c r="C92" s="81"/>
      <c r="D92" s="81"/>
      <c r="E92" s="81"/>
      <c r="F92" s="81"/>
      <c r="G92" s="81"/>
      <c r="H92" s="81"/>
      <c r="I92" s="81"/>
    </row>
    <row r="93" spans="1:9" ht="51" x14ac:dyDescent="0.25">
      <c r="A93" s="7">
        <v>1</v>
      </c>
      <c r="B93" s="64" t="s">
        <v>76</v>
      </c>
      <c r="C93" s="52" t="s">
        <v>106</v>
      </c>
      <c r="D93" s="5">
        <v>12</v>
      </c>
      <c r="E93" s="1" t="s">
        <v>77</v>
      </c>
      <c r="H93" s="5">
        <f>D93*F93</f>
        <v>0</v>
      </c>
      <c r="I93" s="5">
        <f>D93*G93</f>
        <v>0</v>
      </c>
    </row>
    <row r="95" spans="1:9" x14ac:dyDescent="0.25">
      <c r="A95" s="28"/>
      <c r="B95" s="21"/>
      <c r="C95" s="2" t="s">
        <v>14</v>
      </c>
      <c r="D95" s="20"/>
      <c r="E95" s="21"/>
      <c r="F95" s="20"/>
      <c r="G95" s="20"/>
      <c r="H95" s="4">
        <f>SUM(H93:H94)</f>
        <v>0</v>
      </c>
      <c r="I95" s="4">
        <f>SUM(I93:I94)</f>
        <v>0</v>
      </c>
    </row>
  </sheetData>
  <mergeCells count="9">
    <mergeCell ref="A92:I92"/>
    <mergeCell ref="A2:C2"/>
    <mergeCell ref="A68:D68"/>
    <mergeCell ref="A83:C83"/>
    <mergeCell ref="A7:C7"/>
    <mergeCell ref="A14:C14"/>
    <mergeCell ref="A49:C49"/>
    <mergeCell ref="A54:C54"/>
    <mergeCell ref="A59:C59"/>
  </mergeCells>
  <pageMargins left="0.2361111111111111" right="0.2361111111111111" top="0.69444444444444442" bottom="0.69444444444444442" header="0.41666666666666669" footer="0.41666666666666669"/>
  <pageSetup paperSize="9" scale="97" orientation="portrait" useFirstPageNumber="1" r:id="rId1"/>
  <rowBreaks count="1" manualBreakCount="1">
    <brk id="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Záradék</vt:lpstr>
      <vt:lpstr>Összesítő</vt:lpstr>
      <vt:lpstr>Költségvetés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Papp Gábor</dc:creator>
  <cp:lastModifiedBy>Dr. Kiss Melinda</cp:lastModifiedBy>
  <cp:lastPrinted>2020-01-16T14:12:51Z</cp:lastPrinted>
  <dcterms:created xsi:type="dcterms:W3CDTF">2019-02-03T09:21:32Z</dcterms:created>
  <dcterms:modified xsi:type="dcterms:W3CDTF">2020-01-22T15:24:21Z</dcterms:modified>
</cp:coreProperties>
</file>